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SUBRED SUR OCCIDENTE E.S.E\1. PROCESOS DE SELECCIÓN 2024\232-2024 CONTAC CENTER\2. ESTUDIO DE MERCADO\"/>
    </mc:Choice>
  </mc:AlternateContent>
  <bookViews>
    <workbookView xWindow="0" yWindow="0" windowWidth="24000" windowHeight="8730"/>
  </bookViews>
  <sheets>
    <sheet name="PriceList" sheetId="2" r:id="rId1"/>
  </sheets>
  <calcPr calcId="162913"/>
</workbook>
</file>

<file path=xl/calcChain.xml><?xml version="1.0" encoding="utf-8"?>
<calcChain xmlns="http://schemas.openxmlformats.org/spreadsheetml/2006/main">
  <c r="AA13" i="2" l="1"/>
  <c r="AD13" i="2" s="1"/>
  <c r="AE13" i="2" s="1"/>
  <c r="AF13" i="2" s="1"/>
  <c r="Z13" i="2"/>
  <c r="I13" i="2"/>
  <c r="G13" i="2"/>
  <c r="AB13" i="2" l="1"/>
  <c r="AB14" i="2" s="1"/>
  <c r="AC13" i="2"/>
  <c r="AC14" i="2" s="1"/>
  <c r="B26" i="2"/>
  <c r="B25" i="2"/>
  <c r="B24" i="2"/>
  <c r="B23" i="2"/>
  <c r="B22" i="2"/>
  <c r="B21" i="2"/>
  <c r="B20" i="2"/>
  <c r="B19" i="2"/>
  <c r="B18" i="2"/>
  <c r="B17" i="2"/>
  <c r="Z14" i="2"/>
  <c r="C22" i="2" s="1"/>
  <c r="AF14" i="2" l="1"/>
  <c r="C26" i="2" s="1"/>
  <c r="Y14" i="2" l="1"/>
  <c r="C21" i="2" s="1"/>
  <c r="J14" i="2"/>
  <c r="N14" i="2"/>
  <c r="R14" i="2"/>
  <c r="V14" i="2"/>
  <c r="W14" i="2"/>
  <c r="X14" i="2"/>
  <c r="AA14" i="2"/>
  <c r="C23" i="2" s="1"/>
  <c r="AD14" i="2"/>
  <c r="C24" i="2" s="1"/>
  <c r="AE14" i="2"/>
  <c r="C25" i="2" s="1"/>
  <c r="F14" i="2"/>
  <c r="U14" i="2" l="1"/>
  <c r="C20" i="2" s="1"/>
  <c r="T14" i="2"/>
  <c r="S14" i="2"/>
  <c r="Q14" i="2"/>
  <c r="C19" i="2" s="1"/>
  <c r="P14" i="2"/>
  <c r="O14" i="2"/>
  <c r="M14" i="2"/>
  <c r="C18" i="2" s="1"/>
  <c r="L14" i="2"/>
  <c r="K14" i="2"/>
  <c r="I14" i="2"/>
  <c r="C17" i="2" s="1"/>
  <c r="H14" i="2"/>
  <c r="G14" i="2"/>
</calcChain>
</file>

<file path=xl/sharedStrings.xml><?xml version="1.0" encoding="utf-8"?>
<sst xmlns="http://schemas.openxmlformats.org/spreadsheetml/2006/main" count="61" uniqueCount="45">
  <si>
    <t>ESPECIFICACIONES TECNICAS SOLICITADAS</t>
  </si>
  <si>
    <t>UNIDAD  DE MEDIDA</t>
  </si>
  <si>
    <t>PRESTAR SERVICIOS DE CONTAC CENTER PARA LOS USUARIOS DE LA SUBRED INTEGRADA DE SERVICIOS DE SALUD SUR OCCIDENTE E.S.E.</t>
  </si>
  <si>
    <t>VERIFICAR  ANEXO TECNICO Nro. 01</t>
  </si>
  <si>
    <t>PUESTOS DE  TRABAJO ESTIMADOS</t>
  </si>
  <si>
    <t>PUESTOS DE TRABAJO</t>
  </si>
  <si>
    <t>VALOR UNITARIO POR PUESTO DE TRABAJO</t>
  </si>
  <si>
    <t>IVA POR PUESTO DE TRABAJO</t>
  </si>
  <si>
    <t xml:space="preserve">VALOR UNITARIO + IVA PUESTO DE TRABAJO </t>
  </si>
  <si>
    <t xml:space="preserve">VALOR TOTAL </t>
  </si>
  <si>
    <t>PROMEDIO</t>
  </si>
  <si>
    <t>MÍNIMO</t>
  </si>
  <si>
    <t xml:space="preserve">VARIACIÓN </t>
  </si>
  <si>
    <t>VALOR DE REFERENCIA X PUESTO DE TRABAJO</t>
  </si>
  <si>
    <t>VALOR DE REFERENCIA X CANTIDAD DE PUESTOS</t>
  </si>
  <si>
    <t>N°</t>
  </si>
  <si>
    <t>DESCRIPCIÓN</t>
  </si>
  <si>
    <t>TOTALES</t>
  </si>
  <si>
    <t>ALMACONTACT S.A.S.</t>
  </si>
  <si>
    <t>SDCCOLOMBIA</t>
  </si>
  <si>
    <t>MCM ABOGADOS S.A.S.</t>
  </si>
  <si>
    <t>SOLTEDECO S.A.S.</t>
  </si>
  <si>
    <t>CIUDAD INTELIGENTE S.A.S.</t>
  </si>
  <si>
    <t>VALOR DE REFERENCIA X CANTIDAD DE MESES ESTIMADA DEL CONTRATO</t>
  </si>
  <si>
    <t xml:space="preserve">Fecha de aprobación: </t>
  </si>
  <si>
    <t xml:space="preserve">Código: </t>
  </si>
  <si>
    <t>15-02-FO-0015</t>
  </si>
  <si>
    <t>FECHA</t>
  </si>
  <si>
    <t>PROCESO</t>
  </si>
  <si>
    <t>PLAZO DEL CONTRATO</t>
  </si>
  <si>
    <t>INFORME DEL ESTUDIO</t>
  </si>
  <si>
    <t>ESTUDIO DE MERCADO EM-232-2024</t>
  </si>
  <si>
    <t>PRESTAR SERVICIOS DE CONTACT CENTER PARA LOS USUARIOS DE LA SUBRED INTEGRADA DE SERVICIOS DE SALUD SUR OCCIDENTE E.S.E.</t>
  </si>
  <si>
    <t>El día 05 de juliode 2024, se solicitaron cotizaciones por medio de la plataforma de Colombia Compra Eficiente (SECOP II), con fecha de recepción final de cotizaciones hasta el día 18 de junio de 2024. Al publicar el proceso, la Subred evidencia que 1145 proveedores pertenecen al sector objeto del estudio, de ellos, 10 expresan su interés y  6 presentan su cotización al proceso en curso.</t>
  </si>
  <si>
    <t>RESUMEN</t>
  </si>
  <si>
    <t>Firma:</t>
  </si>
  <si>
    <t>Elaborado:</t>
  </si>
  <si>
    <t>Guillermo Andrés Pachón Álvarez</t>
  </si>
  <si>
    <t xml:space="preserve">Cargo:  </t>
  </si>
  <si>
    <t>SUBRED INTEGRADA DE SERVICIOS DE SALUD SUR OCCIDENTE E.S.E.</t>
  </si>
  <si>
    <t>VARIACION EN PESOS</t>
  </si>
  <si>
    <t>Profesional Especializado II</t>
  </si>
  <si>
    <t>Septiembre de 2024</t>
  </si>
  <si>
    <t>Dos (02)  meses</t>
  </si>
  <si>
    <r>
      <rPr>
        <b/>
        <sz val="10"/>
        <color theme="1"/>
        <rFont val="Arial"/>
        <family val="2"/>
      </rPr>
      <t>ANÁLISIS ESTUDIO DE MERCADO:</t>
    </r>
    <r>
      <rPr>
        <sz val="10"/>
        <color theme="1"/>
        <rFont val="Arial"/>
        <family val="2"/>
      </rPr>
      <t xml:space="preserve"> El día 05 de julio de 2024, se solicitaron cotizaciones por medio de la plataforma de Colombia Compra Eficiente (SECOP II), con fecha de recepción final de cotizaciones hasta el día 19 de julio de 2024. Al publicar el proceso, la Subred evidencia que 1145 proveedores pertenecen al sector objeto del estudio, de ellos, 10 expresan su interés y 5 presentan su cotización al proceso en curso.
De la verificación llevada a cabo se concluye:
</t>
    </r>
    <r>
      <rPr>
        <b/>
        <sz val="10"/>
        <color theme="1"/>
        <rFont val="Arial"/>
        <family val="2"/>
      </rPr>
      <t xml:space="preserve">1. </t>
    </r>
    <r>
      <rPr>
        <sz val="10"/>
        <color theme="1"/>
        <rFont val="Arial"/>
        <family val="2"/>
      </rPr>
      <t xml:space="preserve">Se revisó inicialmente la base de datos de la Dirección de Contratación y no se encontraron contratos históricos con los mismos ítems objeto de estudio.  
</t>
    </r>
    <r>
      <rPr>
        <b/>
        <sz val="10"/>
        <color theme="1"/>
        <rFont val="Arial"/>
        <family val="2"/>
      </rPr>
      <t xml:space="preserve">2. </t>
    </r>
    <r>
      <rPr>
        <sz val="10"/>
        <color theme="1"/>
        <rFont val="Arial"/>
        <family val="2"/>
      </rPr>
      <t xml:space="preserve">Estando dentro del término estipulado en el SECOP II, se recibieron seis (06) cotizaciones por parte de los proveedores:  ALMACONTACT S.A.S., SDCCOLOMBIA, MCM ABOGADOS, SOLDETECO S.A.S, CIUDAD INTELIGENTE S.A.S. 
</t>
    </r>
    <r>
      <rPr>
        <b/>
        <sz val="10"/>
        <color theme="1"/>
        <rFont val="Arial"/>
        <family val="2"/>
      </rPr>
      <t xml:space="preserve">3. </t>
    </r>
    <r>
      <rPr>
        <sz val="10"/>
        <color theme="1"/>
        <rFont val="Arial"/>
        <family val="2"/>
      </rPr>
      <t xml:space="preserve">El interesado OUTSOURCING S.A.S. remitió su cotización a través de mensaje público en SECOP II a las 4:01 PM del 19 de julio de 2024, esto es, una vez finalizado el término establecido por la Entidad Estatal, indicando que “De acuerdo con el protocolo de indisponibilidad del sistema, adjuntamos nuestra cotización por este medio”. 
Sin embargo, no se avizoró protocolo de indisponibilidad alguno que acreditase “Falla general” o “Falla particular” que hubiere incidido en la presentación de su cotización estando dentro del término estipulado para ello; razón por la cual y atendiendo a los principios de economía, en articulación con la preclusividad de los términos en el marco de la contratación pública, esta misma se tendrá por extemporánea. 
Así lo ha indicado, entre otras, Colombia Compra Eficiente en Concepto C-310 de 2022:
“(…) En conclusión y en virtud del principio de economía, si bien tanto a los interesados como a la ciudadanía en general les asiste el derecho a realizar observaciones, este derecho debe ejercerse dentro de los plazos establecidos por el ordenamiento jurídico y por el cronograma del proceso de contratación, so pena de perder tal facultad por la preclusividad y perentoriedad de los términos que rigen las fases o etapas del proceso de contratación, máxime teniendo en cuenta que una vez agotada una fase del proceso de contratación la entidad estatal, en principio, no puede volver sobre esa etapa del proceso de selección” (Subrayas y negrillas fuera del texto
Lo anterior, en concordancia con el artículo 5 dela Ley 1882 de 2007: 
“Parágrafo 1°. La ausencia de requisitos o la falta de documentos referentes a la futura contratación o al proponente, no necesarios para la comparación de las propuestas no servirán de título suficiente para el rechazo de los ofrecimientos hechos. En consecuencia, todos aquellos requisitos de la propuesta que no afecten la asignación de puntaje, deberán ser solicitados por las entidades estatales y deberán ser entregados por los proponentes hasta el término de traslado del informe de evaluación que corresponda a cada modalidad de selección, salvo lo dispuesto para el proceso de Mínima cuantía y para el proceso de selección a través del sistema de subasta. Serán rechazadas las ofertas de aquellos proponentes que no suministren la información y Ia documentación solicitada por la entidad estatal hasta el plazo anteriormente señalado”. (Subrayas y negrillas fuera del texto). 
</t>
    </r>
    <r>
      <rPr>
        <b/>
        <sz val="10"/>
        <color theme="1"/>
        <rFont val="Arial"/>
        <family val="2"/>
      </rPr>
      <t xml:space="preserve">4. </t>
    </r>
    <r>
      <rPr>
        <sz val="10"/>
        <color theme="1"/>
        <rFont val="Arial"/>
        <family val="2"/>
      </rPr>
      <t xml:space="preserve">Resultado de lo anterior, se calculó del valor promedio tomando las cinco cotizaciones restantes, es decir, las de ALMACONTACT S.A.S., SDCCOLOMBIA, MCM ABOGADOS, SOLDETECO S.A.S, CIUDAD INTELIGENTE S.A.S.
</t>
    </r>
    <r>
      <rPr>
        <b/>
        <sz val="10"/>
        <color theme="1"/>
        <rFont val="Arial"/>
        <family val="2"/>
      </rPr>
      <t>5.</t>
    </r>
    <r>
      <rPr>
        <sz val="10"/>
        <color theme="1"/>
        <rFont val="Arial"/>
        <family val="2"/>
      </rPr>
      <t xml:space="preserve"> Por su parte, se calculó el valor mínimo de la mismas, encontrándose que la cotización allegada por SDCCOLOMBIA posee los valores mínimos en comparación con las otras cotizaciones.
</t>
    </r>
    <r>
      <rPr>
        <b/>
        <sz val="10"/>
        <color theme="1"/>
        <rFont val="Arial"/>
        <family val="2"/>
      </rPr>
      <t xml:space="preserve">6. </t>
    </r>
    <r>
      <rPr>
        <sz val="10"/>
        <color theme="1"/>
        <rFont val="Arial"/>
        <family val="2"/>
      </rPr>
      <t xml:space="preserve">Así las cosas, se establece como valores de referencia los siguientes:
• Valor de referencia unitario x puesto de trabajo: $4.307.800
• Valor de referencia x cantidad de puestos de trabajo (40): $172.312.000
7. Tomando como base los anteriores valores calculados, se tiene que el valor de referencia y en tal sentido el valor oficial del presupuesto por los dos (02) meses estimados del contrato es hasta por la suma de TRESCIENTOS CUARENTA Y CUATRO MILLONES SEISCIENTOS VEINTICUATRO MIL PESOS M/CTE ($344.624.000) INCLUIDO IVA 
8. En virtud de lo expuesto y las disposiciones del Estatuto y Manual de Contratación vigentes en la Subred, la modalidad de contratación será a través de Invitación a Cotizar.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</si>
</sst>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 #,##0_-;_-* &quot;-&quot;_-;_-@_-"/>
    <numFmt numFmtId="43" formatCode="_-* #,##0.00_-;\-* #,##0.00_-;_-* &quot;-&quot;??_-;_-@_-"/>
    <numFmt numFmtId="164" formatCode="_-&quot;$&quot;* #,##0_-;\-&quot;$&quot;* #,##0_-;_-&quot;$&quot;* &quot;-&quot;_-;_-@_-"/>
    <numFmt numFmtId="165" formatCode="_-&quot;$&quot;* #,##0.00_-;\-&quot;$&quot;* #,##0.00_-;_-&quot;$&quot;* &quot;-&quot;??_-;_-@_-"/>
    <numFmt numFmtId="166" formatCode="#,##0.00\ \€"/>
    <numFmt numFmtId="167" formatCode="[$-240A]General"/>
    <numFmt numFmtId="168" formatCode="#,##0.0"/>
  </numFmts>
  <fonts count="18">
    <font>
      <sz val="10"/>
      <color theme="1"/>
      <name val="Arial"/>
      <family val="2"/>
    </font>
    <font>
      <sz val="11"/>
      <color theme="1"/>
      <name val="Calibri"/>
      <family val="2"/>
      <scheme val="minor"/>
    </font>
    <font>
      <sz val="10"/>
      <color theme="1"/>
      <name val="Verdana"/>
      <family val="2"/>
    </font>
    <font>
      <b/>
      <sz val="10"/>
      <color theme="1"/>
      <name val="Verdana"/>
      <family val="2"/>
    </font>
    <font>
      <b/>
      <sz val="14"/>
      <color theme="1"/>
      <name val="Verdana"/>
      <family val="2"/>
    </font>
    <font>
      <sz val="10"/>
      <color theme="1"/>
      <name val="Arial"/>
      <family val="2"/>
    </font>
    <font>
      <sz val="10"/>
      <color theme="1"/>
      <name val="Arial1"/>
    </font>
    <font>
      <sz val="10"/>
      <name val="Arial"/>
      <family val="2"/>
    </font>
    <font>
      <sz val="11"/>
      <color rgb="FF000000"/>
      <name val="Arial"/>
      <family val="2"/>
    </font>
    <font>
      <b/>
      <sz val="10"/>
      <color theme="1"/>
      <name val="Arial"/>
      <family val="2"/>
    </font>
    <font>
      <sz val="16"/>
      <color theme="1"/>
      <name val="Arial "/>
    </font>
    <font>
      <b/>
      <sz val="16"/>
      <color theme="1"/>
      <name val="Arial "/>
    </font>
    <font>
      <b/>
      <sz val="10"/>
      <color theme="1"/>
      <name val="Arial "/>
    </font>
    <font>
      <b/>
      <sz val="10"/>
      <name val="Arial"/>
      <family val="2"/>
      <charset val="1"/>
    </font>
    <font>
      <sz val="10"/>
      <color theme="1"/>
      <name val="Arial "/>
    </font>
    <font>
      <b/>
      <sz val="12"/>
      <color theme="1"/>
      <name val="Arial "/>
    </font>
    <font>
      <sz val="11"/>
      <color theme="1"/>
      <name val="Arial "/>
    </font>
    <font>
      <b/>
      <sz val="11"/>
      <color theme="1"/>
      <name val="Arial "/>
    </font>
  </fonts>
  <fills count="9">
    <fill>
      <patternFill patternType="none"/>
    </fill>
    <fill>
      <patternFill patternType="gray125"/>
    </fill>
    <fill>
      <patternFill patternType="solid">
        <fgColor rgb="FF808080"/>
        <bgColor indexed="64"/>
      </patternFill>
    </fill>
    <fill>
      <patternFill patternType="solid">
        <fgColor rgb="FFDBE5F1"/>
        <bgColor indexed="64"/>
      </patternFill>
    </fill>
    <fill>
      <patternFill patternType="solid">
        <fgColor rgb="FFDAEEF3"/>
        <bgColor indexed="64"/>
      </patternFill>
    </fill>
    <fill>
      <patternFill patternType="solid">
        <fgColor rgb="FFDDD9C4"/>
        <bgColor indexed="64"/>
      </patternFill>
    </fill>
    <fill>
      <patternFill patternType="solid">
        <fgColor rgb="FFDBE5F1"/>
        <bgColor indexed="64"/>
      </patternFill>
    </fill>
    <fill>
      <patternFill patternType="solid">
        <fgColor rgb="FFEEDC82"/>
        <bgColor indexed="64"/>
      </patternFill>
    </fill>
    <fill>
      <patternFill patternType="solid">
        <fgColor theme="3" tint="0.5999938962981048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style="thin">
        <color indexed="64"/>
      </right>
      <top/>
      <bottom/>
      <diagonal/>
    </border>
  </borders>
  <cellStyleXfs count="35">
    <xf numFmtId="0" fontId="0"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0" fontId="4" fillId="2" borderId="1" applyNumberFormat="0" applyProtection="0">
      <alignment horizontal="left" vertical="center"/>
    </xf>
    <xf numFmtId="0" fontId="3" fillId="3" borderId="0" applyNumberFormat="0" applyBorder="0" applyProtection="0">
      <alignment horizontal="center" vertical="center"/>
    </xf>
    <xf numFmtId="0" fontId="3" fillId="4" borderId="0" applyNumberFormat="0" applyBorder="0" applyProtection="0">
      <alignment horizontal="center" vertical="center"/>
    </xf>
    <xf numFmtId="0" fontId="3" fillId="2" borderId="0" applyNumberFormat="0" applyBorder="0" applyProtection="0">
      <alignment horizontal="center" vertical="center" wrapText="1"/>
    </xf>
    <xf numFmtId="0" fontId="3" fillId="2" borderId="0" applyNumberFormat="0" applyBorder="0" applyProtection="0">
      <alignment horizontal="right" vertical="center" wrapText="1"/>
    </xf>
    <xf numFmtId="0" fontId="3" fillId="5" borderId="0" applyNumberFormat="0" applyBorder="0" applyProtection="0">
      <alignment horizontal="center" vertical="center" wrapText="1"/>
    </xf>
    <xf numFmtId="0" fontId="2" fillId="5" borderId="0" applyNumberFormat="0" applyBorder="0" applyProtection="0">
      <alignment horizontal="right" vertical="center" wrapText="1"/>
    </xf>
    <xf numFmtId="49" fontId="2" fillId="0" borderId="0" applyFill="0" applyBorder="0" applyProtection="0">
      <alignment horizontal="left" vertical="center"/>
    </xf>
    <xf numFmtId="0" fontId="3" fillId="0" borderId="0" applyNumberFormat="0" applyFill="0" applyBorder="0" applyProtection="0">
      <alignment horizontal="left" vertical="center"/>
    </xf>
    <xf numFmtId="0" fontId="3" fillId="0" borderId="0" applyNumberFormat="0" applyFill="0" applyBorder="0" applyProtection="0">
      <alignment horizontal="right" vertical="center"/>
    </xf>
    <xf numFmtId="166" fontId="2" fillId="0" borderId="0" applyFill="0" applyBorder="0" applyProtection="0">
      <alignment horizontal="right" vertical="center"/>
    </xf>
    <xf numFmtId="14" fontId="2" fillId="0" borderId="0" applyFill="0" applyBorder="0" applyProtection="0">
      <alignment horizontal="right" vertical="center"/>
    </xf>
    <xf numFmtId="22" fontId="2" fillId="0" borderId="0" applyFill="0" applyBorder="0" applyProtection="0">
      <alignment horizontal="right" vertical="center"/>
    </xf>
    <xf numFmtId="3" fontId="2" fillId="0" borderId="0" applyFill="0" applyBorder="0" applyProtection="0">
      <alignment horizontal="right" vertical="center"/>
    </xf>
    <xf numFmtId="4" fontId="2" fillId="0" borderId="0" applyFill="0" applyBorder="0" applyProtection="0">
      <alignment horizontal="right" vertical="center"/>
    </xf>
    <xf numFmtId="0" fontId="2" fillId="0" borderId="1" applyNumberFormat="0" applyFill="0" applyProtection="0">
      <alignment horizontal="left" vertical="center"/>
    </xf>
    <xf numFmtId="166" fontId="2" fillId="0" borderId="1" applyFill="0" applyProtection="0">
      <alignment horizontal="right" vertical="center"/>
    </xf>
    <xf numFmtId="3" fontId="2" fillId="0" borderId="1" applyFill="0" applyProtection="0">
      <alignment horizontal="right" vertical="center"/>
    </xf>
    <xf numFmtId="4" fontId="2" fillId="0" borderId="1" applyFill="0" applyProtection="0">
      <alignment horizontal="right" vertical="center"/>
    </xf>
    <xf numFmtId="0" fontId="5" fillId="0" borderId="1" applyNumberFormat="0" applyFont="0" applyFill="0" applyAlignment="0" applyProtection="0"/>
    <xf numFmtId="167" fontId="6" fillId="0" borderId="0"/>
    <xf numFmtId="0" fontId="5" fillId="7" borderId="0" applyNumberFormat="0" applyFont="0" applyBorder="0" applyAlignment="0" applyProtection="0"/>
    <xf numFmtId="43" fontId="5" fillId="0" borderId="0" applyFont="0" applyFill="0" applyBorder="0" applyAlignment="0" applyProtection="0"/>
    <xf numFmtId="41" fontId="5" fillId="0" borderId="0" applyFont="0" applyFill="0" applyBorder="0" applyAlignment="0" applyProtection="0"/>
    <xf numFmtId="0" fontId="3" fillId="6" borderId="0" applyNumberFormat="0" applyBorder="0" applyProtection="0">
      <alignment horizontal="center" vertical="center"/>
    </xf>
    <xf numFmtId="0" fontId="7" fillId="0" borderId="0"/>
    <xf numFmtId="0" fontId="1" fillId="0" borderId="0"/>
    <xf numFmtId="0" fontId="7" fillId="0" borderId="0"/>
    <xf numFmtId="9" fontId="5" fillId="0" borderId="0" applyFont="0" applyFill="0" applyBorder="0" applyAlignment="0" applyProtection="0"/>
  </cellStyleXfs>
  <cellXfs count="58">
    <xf numFmtId="0" fontId="0" fillId="0" borderId="0" xfId="0"/>
    <xf numFmtId="0" fontId="0" fillId="0" borderId="0" xfId="0" applyAlignment="1" applyProtection="1">
      <alignment wrapText="1"/>
      <protection locked="0"/>
    </xf>
    <xf numFmtId="0" fontId="0" fillId="0" borderId="0" xfId="0" applyFill="1" applyAlignment="1" applyProtection="1">
      <alignment wrapText="1"/>
      <protection locked="0"/>
    </xf>
    <xf numFmtId="0" fontId="0" fillId="0" borderId="0" xfId="0" applyAlignment="1" applyProtection="1">
      <alignment horizontal="center" vertical="center" wrapText="1"/>
      <protection locked="0"/>
    </xf>
    <xf numFmtId="0" fontId="0" fillId="0" borderId="0" xfId="0" applyBorder="1" applyAlignment="1">
      <alignment wrapText="1"/>
    </xf>
    <xf numFmtId="0" fontId="0" fillId="0" borderId="0" xfId="0" applyFill="1" applyAlignment="1" applyProtection="1">
      <alignment vertical="center" wrapText="1"/>
      <protection locked="0"/>
    </xf>
    <xf numFmtId="0" fontId="8" fillId="0" borderId="0" xfId="0" applyFont="1" applyFill="1" applyBorder="1" applyAlignment="1">
      <alignment horizontal="justify" vertical="center"/>
    </xf>
    <xf numFmtId="0" fontId="0" fillId="0" borderId="0" xfId="0" applyAlignment="1" applyProtection="1">
      <alignment horizontal="center" wrapText="1"/>
      <protection locked="0"/>
    </xf>
    <xf numFmtId="3" fontId="9" fillId="8" borderId="1" xfId="7" applyNumberFormat="1" applyFont="1" applyFill="1" applyBorder="1" applyAlignment="1" applyProtection="1">
      <alignment horizontal="center" vertical="center" wrapText="1"/>
    </xf>
    <xf numFmtId="3" fontId="8" fillId="0" borderId="1" xfId="0" applyNumberFormat="1" applyFont="1" applyFill="1" applyBorder="1" applyAlignment="1">
      <alignment horizontal="center" vertical="center"/>
    </xf>
    <xf numFmtId="3" fontId="9" fillId="8" borderId="1" xfId="0" applyNumberFormat="1" applyFont="1"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3" fontId="0" fillId="0" borderId="1" xfId="0" applyNumberFormat="1" applyBorder="1" applyAlignment="1" applyProtection="1">
      <alignment horizontal="center" vertical="center" wrapText="1"/>
      <protection locked="0"/>
    </xf>
    <xf numFmtId="9" fontId="0" fillId="0" borderId="1" xfId="0" applyNumberFormat="1" applyBorder="1" applyAlignment="1" applyProtection="1">
      <alignment horizontal="center" vertical="center" wrapText="1"/>
      <protection locked="0"/>
    </xf>
    <xf numFmtId="0" fontId="17" fillId="0" borderId="0" xfId="0" applyFont="1" applyAlignment="1">
      <alignment horizontal="left" vertical="center" wrapText="1"/>
    </xf>
    <xf numFmtId="0" fontId="17" fillId="0" borderId="0" xfId="0" applyFont="1" applyAlignment="1">
      <alignment vertical="center" wrapText="1"/>
    </xf>
    <xf numFmtId="0" fontId="17" fillId="0" borderId="0" xfId="0" applyFont="1"/>
    <xf numFmtId="0" fontId="16" fillId="0" borderId="0" xfId="0" applyFont="1"/>
    <xf numFmtId="0" fontId="0" fillId="0" borderId="0" xfId="0" applyFill="1" applyAlignment="1" applyProtection="1">
      <alignment horizontal="center" vertical="center" wrapText="1"/>
      <protection locked="0"/>
    </xf>
    <xf numFmtId="0" fontId="0" fillId="0" borderId="0" xfId="0" applyFill="1" applyBorder="1" applyAlignment="1">
      <alignment wrapText="1"/>
    </xf>
    <xf numFmtId="1" fontId="12" fillId="0" borderId="1"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wrapText="1"/>
    </xf>
    <xf numFmtId="9" fontId="8" fillId="0" borderId="1" xfId="34" applyFont="1" applyFill="1" applyBorder="1" applyAlignment="1">
      <alignment horizontal="center" vertical="center"/>
    </xf>
    <xf numFmtId="3" fontId="9" fillId="8" borderId="1" xfId="0" applyNumberFormat="1" applyFont="1" applyFill="1" applyBorder="1" applyAlignment="1">
      <alignment horizontal="center" vertical="center" wrapText="1"/>
    </xf>
    <xf numFmtId="168" fontId="9" fillId="8" borderId="1" xfId="0" applyNumberFormat="1" applyFont="1" applyFill="1" applyBorder="1" applyAlignment="1" applyProtection="1">
      <alignment horizontal="center" vertical="center" wrapText="1"/>
      <protection locked="0"/>
    </xf>
    <xf numFmtId="9" fontId="9" fillId="8" borderId="1" xfId="34" applyFont="1" applyFill="1" applyBorder="1" applyAlignment="1" applyProtection="1">
      <alignment horizontal="center" vertical="center" wrapText="1"/>
      <protection locked="0"/>
    </xf>
    <xf numFmtId="3" fontId="8" fillId="0" borderId="1" xfId="0" applyNumberFormat="1" applyFont="1" applyFill="1" applyBorder="1" applyAlignment="1">
      <alignment horizontal="center" vertical="center" wrapText="1"/>
    </xf>
    <xf numFmtId="3" fontId="9" fillId="8" borderId="1" xfId="0" applyNumberFormat="1" applyFont="1" applyFill="1" applyBorder="1" applyAlignment="1" applyProtection="1">
      <alignment horizontal="center" vertical="center" wrapText="1"/>
      <protection locked="0"/>
    </xf>
    <xf numFmtId="3" fontId="9" fillId="8" borderId="1" xfId="0" applyNumberFormat="1" applyFont="1" applyFill="1" applyBorder="1" applyAlignment="1">
      <alignment horizontal="center" vertical="center" wrapText="1"/>
    </xf>
    <xf numFmtId="3" fontId="9" fillId="8" borderId="2" xfId="0" applyNumberFormat="1" applyFont="1" applyFill="1" applyBorder="1" applyAlignment="1" applyProtection="1">
      <alignment horizontal="center" vertical="center" wrapText="1"/>
      <protection locked="0"/>
    </xf>
    <xf numFmtId="3" fontId="9" fillId="8" borderId="3" xfId="0" applyNumberFormat="1" applyFont="1" applyFill="1" applyBorder="1" applyAlignment="1" applyProtection="1">
      <alignment horizontal="center" vertical="center" wrapText="1"/>
      <protection locked="0"/>
    </xf>
    <xf numFmtId="3" fontId="9" fillId="8" borderId="4" xfId="0" applyNumberFormat="1" applyFont="1" applyFill="1" applyBorder="1" applyAlignment="1" applyProtection="1">
      <alignment horizontal="center" vertical="center" wrapText="1"/>
      <protection locked="0"/>
    </xf>
    <xf numFmtId="1" fontId="15" fillId="0" borderId="1" xfId="0" applyNumberFormat="1" applyFont="1" applyBorder="1" applyAlignment="1">
      <alignment horizontal="center" vertical="top"/>
    </xf>
    <xf numFmtId="1" fontId="15" fillId="0" borderId="1" xfId="0" applyNumberFormat="1" applyFont="1" applyFill="1" applyBorder="1" applyAlignment="1">
      <alignment horizontal="center" vertical="top"/>
    </xf>
    <xf numFmtId="1" fontId="16" fillId="0" borderId="1" xfId="0" applyNumberFormat="1" applyFont="1" applyFill="1" applyBorder="1" applyAlignment="1">
      <alignment horizontal="left" vertical="top" wrapText="1"/>
    </xf>
    <xf numFmtId="3" fontId="9" fillId="8" borderId="1" xfId="0" applyNumberFormat="1" applyFont="1" applyFill="1" applyBorder="1" applyAlignment="1">
      <alignment horizontal="center" vertical="center" wrapText="1"/>
    </xf>
    <xf numFmtId="3" fontId="9" fillId="8" borderId="1" xfId="7" applyNumberFormat="1" applyFont="1" applyFill="1" applyBorder="1" applyAlignment="1">
      <alignment horizontal="center" vertical="center" wrapText="1"/>
    </xf>
    <xf numFmtId="3" fontId="9" fillId="8" borderId="1" xfId="30" applyNumberFormat="1" applyFont="1" applyFill="1" applyBorder="1" applyAlignment="1" applyProtection="1">
      <alignment horizontal="center" vertical="center" wrapText="1"/>
    </xf>
    <xf numFmtId="3" fontId="9" fillId="8" borderId="1" xfId="0" applyNumberFormat="1" applyFont="1" applyFill="1" applyBorder="1" applyAlignment="1" applyProtection="1">
      <alignment horizontal="center" vertical="center" wrapText="1"/>
      <protection locked="0"/>
    </xf>
    <xf numFmtId="1" fontId="10" fillId="0" borderId="5" xfId="0" applyNumberFormat="1" applyFont="1" applyBorder="1" applyAlignment="1">
      <alignment horizontal="center" wrapText="1"/>
    </xf>
    <xf numFmtId="1" fontId="10" fillId="0" borderId="6" xfId="0" applyNumberFormat="1" applyFont="1" applyBorder="1" applyAlignment="1">
      <alignment horizontal="center" wrapText="1"/>
    </xf>
    <xf numFmtId="1" fontId="10" fillId="0" borderId="7" xfId="0" applyNumberFormat="1" applyFont="1" applyBorder="1" applyAlignment="1">
      <alignment horizontal="center" wrapText="1"/>
    </xf>
    <xf numFmtId="1" fontId="10" fillId="0" borderId="9" xfId="0" applyNumberFormat="1" applyFont="1" applyBorder="1" applyAlignment="1">
      <alignment horizontal="center" wrapText="1"/>
    </xf>
    <xf numFmtId="1" fontId="10" fillId="0" borderId="0" xfId="0" applyNumberFormat="1" applyFont="1" applyAlignment="1">
      <alignment horizontal="center" wrapText="1"/>
    </xf>
    <xf numFmtId="1" fontId="10" fillId="0" borderId="10" xfId="0" applyNumberFormat="1" applyFont="1" applyBorder="1" applyAlignment="1">
      <alignment horizontal="center" wrapText="1"/>
    </xf>
    <xf numFmtId="1" fontId="10" fillId="0" borderId="0" xfId="0" applyNumberFormat="1" applyFont="1" applyBorder="1" applyAlignment="1">
      <alignment horizontal="center" wrapText="1"/>
    </xf>
    <xf numFmtId="1" fontId="11" fillId="0" borderId="1" xfId="0" applyNumberFormat="1" applyFont="1" applyFill="1" applyBorder="1" applyAlignment="1">
      <alignment horizontal="center" vertical="center" wrapText="1"/>
    </xf>
    <xf numFmtId="0" fontId="9" fillId="8" borderId="1" xfId="0" applyFont="1" applyFill="1" applyBorder="1" applyAlignment="1" applyProtection="1">
      <alignment horizontal="center"/>
      <protection locked="0"/>
    </xf>
    <xf numFmtId="0" fontId="0" fillId="0" borderId="1" xfId="0" applyFont="1" applyBorder="1" applyAlignment="1" applyProtection="1">
      <alignment horizontal="left" vertical="top" wrapText="1"/>
      <protection locked="0"/>
    </xf>
    <xf numFmtId="0" fontId="17" fillId="0" borderId="0" xfId="0" applyFont="1" applyAlignment="1">
      <alignment horizontal="center" wrapText="1"/>
    </xf>
    <xf numFmtId="0" fontId="17" fillId="0" borderId="0" xfId="0" applyFont="1" applyAlignment="1">
      <alignment horizontal="left" vertical="center" wrapText="1"/>
    </xf>
    <xf numFmtId="0" fontId="0" fillId="0" borderId="1" xfId="0" applyFill="1" applyBorder="1" applyAlignment="1" applyProtection="1">
      <alignment horizontal="center" vertical="center" wrapText="1"/>
      <protection locked="0"/>
    </xf>
    <xf numFmtId="3" fontId="0" fillId="0" borderId="1" xfId="0" applyNumberFormat="1" applyFill="1" applyBorder="1" applyAlignment="1" applyProtection="1">
      <alignment horizontal="center" vertical="center" wrapText="1"/>
      <protection locked="0"/>
    </xf>
    <xf numFmtId="1" fontId="13" fillId="0" borderId="8"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1" fontId="13" fillId="0" borderId="11" xfId="0" applyNumberFormat="1" applyFont="1" applyFill="1" applyBorder="1" applyAlignment="1">
      <alignment horizontal="center" vertical="center" wrapText="1"/>
    </xf>
    <xf numFmtId="1" fontId="14" fillId="0" borderId="8" xfId="0" applyNumberFormat="1" applyFont="1" applyFill="1" applyBorder="1" applyAlignment="1">
      <alignment horizontal="center" vertical="center" wrapText="1"/>
    </xf>
    <xf numFmtId="3" fontId="0" fillId="0" borderId="0" xfId="0" applyNumberFormat="1" applyFill="1" applyBorder="1" applyAlignment="1">
      <alignment wrapText="1"/>
    </xf>
  </cellXfs>
  <cellStyles count="35">
    <cellStyle name="BodyStyle" xfId="13"/>
    <cellStyle name="BodyStyleBold" xfId="14"/>
    <cellStyle name="BodyStyleBoldRight" xfId="15"/>
    <cellStyle name="BodyStyleWithBorder" xfId="21"/>
    <cellStyle name="BorderThinBlack" xfId="25"/>
    <cellStyle name="Comma" xfId="4"/>
    <cellStyle name="Comma [0]" xfId="5"/>
    <cellStyle name="Comma [0] 2" xfId="29"/>
    <cellStyle name="Comma 2" xfId="28"/>
    <cellStyle name="Currency" xfId="2"/>
    <cellStyle name="Currency [0]" xfId="3"/>
    <cellStyle name="DateStyle" xfId="17"/>
    <cellStyle name="DateTimeStyle" xfId="18"/>
    <cellStyle name="Decimal" xfId="20"/>
    <cellStyle name="DecimalWithBorder" xfId="24"/>
    <cellStyle name="EuroCurrency" xfId="16"/>
    <cellStyle name="EuroCurrencyWithBorder" xfId="22"/>
    <cellStyle name="Excel Built-in Normal" xfId="26"/>
    <cellStyle name="HeaderStyle" xfId="7"/>
    <cellStyle name="HeaderStyle 2" xfId="30"/>
    <cellStyle name="HeaderSubTop" xfId="11"/>
    <cellStyle name="HeaderSubTopNoBold" xfId="12"/>
    <cellStyle name="HeaderTopBuyer" xfId="8"/>
    <cellStyle name="HeaderTopStyle" xfId="9"/>
    <cellStyle name="HeaderTopStyleAlignRight" xfId="10"/>
    <cellStyle name="IsSelectedStyle" xfId="27"/>
    <cellStyle name="MainTitle" xfId="6"/>
    <cellStyle name="Normal" xfId="0" builtinId="0"/>
    <cellStyle name="Normal 2" xfId="31"/>
    <cellStyle name="Normal 2 2" xfId="33"/>
    <cellStyle name="Normal 3" xfId="32"/>
    <cellStyle name="Numeric" xfId="19"/>
    <cellStyle name="NumericWithBorder" xfId="23"/>
    <cellStyle name="Percent" xfId="1"/>
    <cellStyle name="Porcentaje" xfId="3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2145852</xdr:colOff>
      <xdr:row>3</xdr:row>
      <xdr:rowOff>6584</xdr:rowOff>
    </xdr:from>
    <xdr:to>
      <xdr:col>2</xdr:col>
      <xdr:colOff>2458089</xdr:colOff>
      <xdr:row>4</xdr:row>
      <xdr:rowOff>721178</xdr:rowOff>
    </xdr:to>
    <xdr:pic>
      <xdr:nvPicPr>
        <xdr:cNvPr id="2" name="Imagen 1">
          <a:extLst>
            <a:ext uri="{FF2B5EF4-FFF2-40B4-BE49-F238E27FC236}">
              <a16:creationId xmlns:a16="http://schemas.microsoft.com/office/drawing/2014/main" id="{ED978286-F1B1-43D4-A5CD-F7A7EA988FB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9476" t="32628" r="32597" b="37462"/>
        <a:stretch>
          <a:fillRect/>
        </a:stretch>
      </xdr:blipFill>
      <xdr:spPr bwMode="auto">
        <a:xfrm>
          <a:off x="5670102" y="496441"/>
          <a:ext cx="4748166" cy="10411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31</xdr:col>
      <xdr:colOff>343332</xdr:colOff>
      <xdr:row>3</xdr:row>
      <xdr:rowOff>9506</xdr:rowOff>
    </xdr:from>
    <xdr:to>
      <xdr:col>31</xdr:col>
      <xdr:colOff>1456818</xdr:colOff>
      <xdr:row>4</xdr:row>
      <xdr:rowOff>665484</xdr:rowOff>
    </xdr:to>
    <xdr:pic>
      <xdr:nvPicPr>
        <xdr:cNvPr id="5" name="Imagen 1">
          <a:extLst>
            <a:ext uri="{FF2B5EF4-FFF2-40B4-BE49-F238E27FC236}">
              <a16:creationId xmlns:a16="http://schemas.microsoft.com/office/drawing/2014/main" id="{371B041A-8D40-4E95-A297-6A869CFFDA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25272" t="22952" r="48703" b="31392"/>
        <a:stretch>
          <a:fillRect/>
        </a:stretch>
      </xdr:blipFill>
      <xdr:spPr bwMode="auto">
        <a:xfrm>
          <a:off x="37161787" y="477097"/>
          <a:ext cx="541986" cy="899298"/>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25272" t="22952" r="48703" b="31392"/>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33"/>
  <sheetViews>
    <sheetView tabSelected="1" view="pageBreakPreview" topLeftCell="A7" zoomScale="55" zoomScaleNormal="90" zoomScaleSheetLayoutView="55" workbookViewId="0">
      <selection activeCell="J24" sqref="J24"/>
    </sheetView>
  </sheetViews>
  <sheetFormatPr baseColWidth="10" defaultColWidth="9.140625" defaultRowHeight="12.75"/>
  <cols>
    <col min="1" max="1" width="16.140625" style="1" customWidth="1"/>
    <col min="2" max="2" width="66.42578125" style="2" customWidth="1"/>
    <col min="3" max="3" width="66.42578125" style="5" customWidth="1"/>
    <col min="4" max="4" width="15.7109375" style="5" bestFit="1" customWidth="1"/>
    <col min="5" max="5" width="17.28515625" style="18" customWidth="1"/>
    <col min="6" max="6" width="14.42578125" style="2" customWidth="1"/>
    <col min="7" max="7" width="14.28515625" style="2" customWidth="1"/>
    <col min="8" max="8" width="14.42578125" style="2" customWidth="1"/>
    <col min="9" max="9" width="17.7109375" style="2" customWidth="1"/>
    <col min="10" max="10" width="14.42578125" style="2" customWidth="1"/>
    <col min="11" max="11" width="14.28515625" style="2" customWidth="1"/>
    <col min="12" max="12" width="14.42578125" style="2" customWidth="1"/>
    <col min="13" max="13" width="13" style="2" customWidth="1"/>
    <col min="14" max="14" width="14.42578125" style="2" customWidth="1"/>
    <col min="15" max="15" width="14.28515625" style="2" customWidth="1"/>
    <col min="16" max="16" width="14.42578125" style="2" customWidth="1"/>
    <col min="17" max="17" width="17.42578125" style="2" bestFit="1" customWidth="1"/>
    <col min="18" max="18" width="14.42578125" style="2" customWidth="1"/>
    <col min="19" max="19" width="14.28515625" style="2" customWidth="1"/>
    <col min="20" max="20" width="14.42578125" style="2" customWidth="1"/>
    <col min="21" max="21" width="17.42578125" style="2" bestFit="1" customWidth="1"/>
    <col min="22" max="22" width="14.42578125" style="2" customWidth="1"/>
    <col min="23" max="23" width="14.28515625" style="2" customWidth="1"/>
    <col min="24" max="24" width="14.42578125" style="2" customWidth="1"/>
    <col min="25" max="25" width="16.28515625" style="2" customWidth="1"/>
    <col min="26" max="26" width="15.28515625" style="19" customWidth="1"/>
    <col min="27" max="27" width="13.140625" style="19" customWidth="1"/>
    <col min="28" max="28" width="18.140625" style="19" bestFit="1" customWidth="1"/>
    <col min="29" max="29" width="14.85546875" style="19" customWidth="1"/>
    <col min="30" max="30" width="19.7109375" style="19" customWidth="1"/>
    <col min="31" max="31" width="14.28515625" style="19" customWidth="1"/>
    <col min="32" max="32" width="21.5703125" style="19" customWidth="1"/>
    <col min="33" max="16384" width="9.140625" style="4"/>
  </cols>
  <sheetData>
    <row r="2" spans="1:32">
      <c r="A2" s="7"/>
      <c r="B2" s="1"/>
      <c r="C2" s="3"/>
      <c r="D2" s="18"/>
      <c r="F2" s="18"/>
      <c r="G2" s="18"/>
      <c r="H2" s="18"/>
      <c r="I2" s="18"/>
      <c r="J2" s="18"/>
      <c r="K2" s="18"/>
      <c r="L2" s="18"/>
      <c r="M2" s="18"/>
      <c r="N2" s="18"/>
      <c r="O2" s="18"/>
    </row>
    <row r="3" spans="1:32" ht="12.75" customHeight="1">
      <c r="A3" s="39"/>
      <c r="B3" s="40"/>
      <c r="C3" s="40"/>
      <c r="D3" s="41"/>
      <c r="E3" s="46" t="s">
        <v>31</v>
      </c>
      <c r="F3" s="46"/>
      <c r="G3" s="46"/>
      <c r="H3" s="46"/>
      <c r="I3" s="46"/>
      <c r="J3" s="46"/>
      <c r="K3" s="46"/>
      <c r="L3" s="46"/>
      <c r="M3" s="46"/>
      <c r="N3" s="46"/>
      <c r="O3" s="46"/>
      <c r="P3" s="46"/>
      <c r="Q3" s="46"/>
      <c r="R3" s="46"/>
      <c r="S3" s="46"/>
      <c r="T3" s="46"/>
      <c r="U3" s="46"/>
      <c r="V3" s="46"/>
      <c r="W3" s="46"/>
      <c r="X3" s="46"/>
      <c r="Y3" s="46"/>
      <c r="Z3" s="46"/>
      <c r="AA3" s="46"/>
      <c r="AB3" s="46"/>
      <c r="AC3" s="46"/>
      <c r="AD3" s="20">
        <v>1</v>
      </c>
      <c r="AE3" s="20"/>
      <c r="AF3" s="53"/>
    </row>
    <row r="4" spans="1:32">
      <c r="A4" s="42"/>
      <c r="B4" s="43"/>
      <c r="C4" s="43"/>
      <c r="D4" s="44"/>
      <c r="E4" s="46"/>
      <c r="F4" s="46"/>
      <c r="G4" s="46"/>
      <c r="H4" s="46"/>
      <c r="I4" s="46"/>
      <c r="J4" s="46"/>
      <c r="K4" s="46"/>
      <c r="L4" s="46"/>
      <c r="M4" s="46"/>
      <c r="N4" s="46"/>
      <c r="O4" s="46"/>
      <c r="P4" s="46"/>
      <c r="Q4" s="46"/>
      <c r="R4" s="46"/>
      <c r="S4" s="46"/>
      <c r="T4" s="46"/>
      <c r="U4" s="46"/>
      <c r="V4" s="46"/>
      <c r="W4" s="46"/>
      <c r="X4" s="46"/>
      <c r="Y4" s="46"/>
      <c r="Z4" s="46"/>
      <c r="AA4" s="46"/>
      <c r="AB4" s="46"/>
      <c r="AC4" s="46"/>
      <c r="AD4" s="54" t="s">
        <v>24</v>
      </c>
      <c r="AE4" s="20">
        <v>43131</v>
      </c>
      <c r="AF4" s="55"/>
    </row>
    <row r="5" spans="1:32" ht="67.5" customHeight="1">
      <c r="A5" s="42"/>
      <c r="B5" s="45"/>
      <c r="C5" s="45"/>
      <c r="D5" s="44"/>
      <c r="E5" s="46"/>
      <c r="F5" s="46"/>
      <c r="G5" s="46"/>
      <c r="H5" s="46"/>
      <c r="I5" s="46"/>
      <c r="J5" s="46"/>
      <c r="K5" s="46"/>
      <c r="L5" s="46"/>
      <c r="M5" s="46"/>
      <c r="N5" s="46"/>
      <c r="O5" s="46"/>
      <c r="P5" s="46"/>
      <c r="Q5" s="46"/>
      <c r="R5" s="46"/>
      <c r="S5" s="46"/>
      <c r="T5" s="46"/>
      <c r="U5" s="46"/>
      <c r="V5" s="46"/>
      <c r="W5" s="46"/>
      <c r="X5" s="46"/>
      <c r="Y5" s="46"/>
      <c r="Z5" s="46"/>
      <c r="AA5" s="46"/>
      <c r="AB5" s="46"/>
      <c r="AC5" s="46"/>
      <c r="AD5" s="56" t="s">
        <v>25</v>
      </c>
      <c r="AE5" s="21" t="s">
        <v>26</v>
      </c>
      <c r="AF5" s="55"/>
    </row>
    <row r="6" spans="1:32" ht="15.75" customHeight="1">
      <c r="A6" s="32" t="s">
        <v>27</v>
      </c>
      <c r="B6" s="32"/>
      <c r="C6" s="32"/>
      <c r="D6" s="32"/>
      <c r="E6" s="34" t="s">
        <v>42</v>
      </c>
      <c r="F6" s="34"/>
      <c r="G6" s="34"/>
      <c r="H6" s="34"/>
      <c r="I6" s="34"/>
      <c r="J6" s="34"/>
      <c r="K6" s="34"/>
      <c r="L6" s="34"/>
      <c r="M6" s="34"/>
      <c r="N6" s="34"/>
      <c r="O6" s="34"/>
      <c r="P6" s="34"/>
      <c r="Q6" s="34"/>
      <c r="R6" s="34"/>
      <c r="S6" s="34"/>
      <c r="T6" s="34"/>
      <c r="U6" s="34"/>
      <c r="V6" s="34"/>
      <c r="W6" s="34"/>
      <c r="X6" s="34"/>
      <c r="Y6" s="34"/>
      <c r="Z6" s="34"/>
      <c r="AA6" s="34"/>
      <c r="AB6" s="34"/>
      <c r="AC6" s="34"/>
      <c r="AD6" s="34"/>
      <c r="AE6" s="34"/>
      <c r="AF6" s="34"/>
    </row>
    <row r="7" spans="1:32" ht="15.75" customHeight="1">
      <c r="A7" s="32" t="s">
        <v>28</v>
      </c>
      <c r="B7" s="32"/>
      <c r="C7" s="32"/>
      <c r="D7" s="32"/>
      <c r="E7" s="34" t="s">
        <v>32</v>
      </c>
      <c r="F7" s="34"/>
      <c r="G7" s="34"/>
      <c r="H7" s="34"/>
      <c r="I7" s="34"/>
      <c r="J7" s="34"/>
      <c r="K7" s="34"/>
      <c r="L7" s="34"/>
      <c r="M7" s="34"/>
      <c r="N7" s="34"/>
      <c r="O7" s="34"/>
      <c r="P7" s="34"/>
      <c r="Q7" s="34"/>
      <c r="R7" s="34"/>
      <c r="S7" s="34"/>
      <c r="T7" s="34"/>
      <c r="U7" s="34"/>
      <c r="V7" s="34"/>
      <c r="W7" s="34"/>
      <c r="X7" s="34"/>
      <c r="Y7" s="34"/>
      <c r="Z7" s="34"/>
      <c r="AA7" s="34"/>
      <c r="AB7" s="34"/>
      <c r="AC7" s="34"/>
      <c r="AD7" s="34"/>
      <c r="AE7" s="34"/>
      <c r="AF7" s="34"/>
    </row>
    <row r="8" spans="1:32" s="19" customFormat="1" ht="15.75" customHeight="1">
      <c r="A8" s="33" t="s">
        <v>29</v>
      </c>
      <c r="B8" s="33"/>
      <c r="C8" s="33"/>
      <c r="D8" s="33"/>
      <c r="E8" s="34" t="s">
        <v>43</v>
      </c>
      <c r="F8" s="34"/>
      <c r="G8" s="34"/>
      <c r="H8" s="34"/>
      <c r="I8" s="34"/>
      <c r="J8" s="34"/>
      <c r="K8" s="34"/>
      <c r="L8" s="34"/>
      <c r="M8" s="34"/>
      <c r="N8" s="34"/>
      <c r="O8" s="34"/>
      <c r="P8" s="34"/>
      <c r="Q8" s="34"/>
      <c r="R8" s="34"/>
      <c r="S8" s="34"/>
      <c r="T8" s="34"/>
      <c r="U8" s="34"/>
      <c r="V8" s="34"/>
      <c r="W8" s="34"/>
      <c r="X8" s="34"/>
      <c r="Y8" s="34"/>
      <c r="Z8" s="34"/>
      <c r="AA8" s="34"/>
      <c r="AB8" s="34"/>
      <c r="AC8" s="34"/>
      <c r="AD8" s="34"/>
      <c r="AE8" s="34"/>
      <c r="AF8" s="34"/>
    </row>
    <row r="9" spans="1:32" ht="18.75" customHeight="1">
      <c r="A9" s="32" t="s">
        <v>30</v>
      </c>
      <c r="B9" s="32"/>
      <c r="C9" s="32"/>
      <c r="D9" s="32"/>
      <c r="E9" s="34" t="s">
        <v>33</v>
      </c>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1" spans="1:32" ht="12.75" customHeight="1">
      <c r="A11" s="36" t="s">
        <v>15</v>
      </c>
      <c r="B11" s="37" t="s">
        <v>16</v>
      </c>
      <c r="C11" s="37" t="s">
        <v>0</v>
      </c>
      <c r="D11" s="37" t="s">
        <v>4</v>
      </c>
      <c r="E11" s="37" t="s">
        <v>1</v>
      </c>
      <c r="F11" s="38" t="s">
        <v>18</v>
      </c>
      <c r="G11" s="38"/>
      <c r="H11" s="38"/>
      <c r="I11" s="38"/>
      <c r="J11" s="38" t="s">
        <v>19</v>
      </c>
      <c r="K11" s="38"/>
      <c r="L11" s="38"/>
      <c r="M11" s="38"/>
      <c r="N11" s="38" t="s">
        <v>20</v>
      </c>
      <c r="O11" s="38"/>
      <c r="P11" s="38"/>
      <c r="Q11" s="38"/>
      <c r="R11" s="38" t="s">
        <v>21</v>
      </c>
      <c r="S11" s="38"/>
      <c r="T11" s="38"/>
      <c r="U11" s="38"/>
      <c r="V11" s="38" t="s">
        <v>22</v>
      </c>
      <c r="W11" s="38"/>
      <c r="X11" s="38"/>
      <c r="Y11" s="38"/>
      <c r="Z11" s="35"/>
      <c r="AA11" s="35"/>
      <c r="AB11" s="35"/>
      <c r="AC11" s="35"/>
      <c r="AD11" s="35"/>
      <c r="AE11" s="35"/>
      <c r="AF11" s="35"/>
    </row>
    <row r="12" spans="1:32" ht="60" customHeight="1">
      <c r="A12" s="36"/>
      <c r="B12" s="37"/>
      <c r="C12" s="37"/>
      <c r="D12" s="37"/>
      <c r="E12" s="37"/>
      <c r="F12" s="8" t="s">
        <v>6</v>
      </c>
      <c r="G12" s="8" t="s">
        <v>7</v>
      </c>
      <c r="H12" s="8" t="s">
        <v>8</v>
      </c>
      <c r="I12" s="8" t="s">
        <v>9</v>
      </c>
      <c r="J12" s="8" t="s">
        <v>6</v>
      </c>
      <c r="K12" s="8" t="s">
        <v>7</v>
      </c>
      <c r="L12" s="8" t="s">
        <v>8</v>
      </c>
      <c r="M12" s="8" t="s">
        <v>9</v>
      </c>
      <c r="N12" s="8" t="s">
        <v>6</v>
      </c>
      <c r="O12" s="8" t="s">
        <v>7</v>
      </c>
      <c r="P12" s="8" t="s">
        <v>8</v>
      </c>
      <c r="Q12" s="8" t="s">
        <v>9</v>
      </c>
      <c r="R12" s="8" t="s">
        <v>6</v>
      </c>
      <c r="S12" s="8" t="s">
        <v>7</v>
      </c>
      <c r="T12" s="8" t="s">
        <v>8</v>
      </c>
      <c r="U12" s="8" t="s">
        <v>9</v>
      </c>
      <c r="V12" s="8" t="s">
        <v>6</v>
      </c>
      <c r="W12" s="8" t="s">
        <v>7</v>
      </c>
      <c r="X12" s="8" t="s">
        <v>8</v>
      </c>
      <c r="Y12" s="8" t="s">
        <v>9</v>
      </c>
      <c r="Z12" s="23" t="s">
        <v>10</v>
      </c>
      <c r="AA12" s="23" t="s">
        <v>11</v>
      </c>
      <c r="AB12" s="23" t="s">
        <v>40</v>
      </c>
      <c r="AC12" s="28" t="s">
        <v>12</v>
      </c>
      <c r="AD12" s="28" t="s">
        <v>13</v>
      </c>
      <c r="AE12" s="28" t="s">
        <v>14</v>
      </c>
      <c r="AF12" s="28" t="s">
        <v>23</v>
      </c>
    </row>
    <row r="13" spans="1:32" s="6" customFormat="1" ht="118.5" customHeight="1">
      <c r="A13" s="9">
        <v>1</v>
      </c>
      <c r="B13" s="26" t="s">
        <v>2</v>
      </c>
      <c r="C13" s="9" t="s">
        <v>3</v>
      </c>
      <c r="D13" s="9">
        <v>40</v>
      </c>
      <c r="E13" s="26" t="s">
        <v>5</v>
      </c>
      <c r="F13" s="9">
        <v>5462184.8739495799</v>
      </c>
      <c r="G13" s="9">
        <f>+F13*19%</f>
        <v>1037815.1260504202</v>
      </c>
      <c r="H13" s="9">
        <v>6500000</v>
      </c>
      <c r="I13" s="9">
        <f>+H13*D13</f>
        <v>260000000</v>
      </c>
      <c r="J13" s="9">
        <v>5380000</v>
      </c>
      <c r="K13" s="9">
        <v>1022200</v>
      </c>
      <c r="L13" s="9">
        <v>6402200</v>
      </c>
      <c r="M13" s="9">
        <v>531382600</v>
      </c>
      <c r="N13" s="9">
        <v>4850000</v>
      </c>
      <c r="O13" s="9">
        <v>921500</v>
      </c>
      <c r="P13" s="9">
        <v>5771500</v>
      </c>
      <c r="Q13" s="9">
        <v>479034500</v>
      </c>
      <c r="R13" s="9">
        <v>3620000</v>
      </c>
      <c r="S13" s="9">
        <v>687800</v>
      </c>
      <c r="T13" s="9">
        <v>4307800</v>
      </c>
      <c r="U13" s="9">
        <v>357547400</v>
      </c>
      <c r="V13" s="9">
        <v>5606315.5</v>
      </c>
      <c r="W13" s="9">
        <v>415739.99</v>
      </c>
      <c r="X13" s="9">
        <v>6022054.5</v>
      </c>
      <c r="Y13" s="9">
        <v>499830523.5</v>
      </c>
      <c r="Z13" s="9">
        <f>AVERAGE(H13,L13,P13,T13,X13)</f>
        <v>5800710.9000000004</v>
      </c>
      <c r="AA13" s="9">
        <f>SMALL((H13,L13,P13,T13,X13),1)</f>
        <v>4307800</v>
      </c>
      <c r="AB13" s="9">
        <f>+Z13-AA13</f>
        <v>1492910.9000000004</v>
      </c>
      <c r="AC13" s="22">
        <f>(Z13-AA13)/Z13</f>
        <v>0.25736688584152684</v>
      </c>
      <c r="AD13" s="9">
        <f>AA13</f>
        <v>4307800</v>
      </c>
      <c r="AE13" s="9">
        <f>AD13*D13</f>
        <v>172312000</v>
      </c>
      <c r="AF13" s="9">
        <f>AE13*2</f>
        <v>344624000</v>
      </c>
    </row>
    <row r="14" spans="1:32" ht="39.75" customHeight="1">
      <c r="A14" s="29" t="s">
        <v>17</v>
      </c>
      <c r="B14" s="30"/>
      <c r="C14" s="30"/>
      <c r="D14" s="30"/>
      <c r="E14" s="31"/>
      <c r="F14" s="10">
        <f>F13</f>
        <v>5462184.8739495799</v>
      </c>
      <c r="G14" s="10">
        <f t="shared" ref="G14:AF14" si="0">G13</f>
        <v>1037815.1260504202</v>
      </c>
      <c r="H14" s="10">
        <f t="shared" si="0"/>
        <v>6500000</v>
      </c>
      <c r="I14" s="10">
        <f t="shared" si="0"/>
        <v>260000000</v>
      </c>
      <c r="J14" s="10">
        <f t="shared" si="0"/>
        <v>5380000</v>
      </c>
      <c r="K14" s="10">
        <f t="shared" si="0"/>
        <v>1022200</v>
      </c>
      <c r="L14" s="10">
        <f t="shared" si="0"/>
        <v>6402200</v>
      </c>
      <c r="M14" s="10">
        <f t="shared" si="0"/>
        <v>531382600</v>
      </c>
      <c r="N14" s="10">
        <f t="shared" si="0"/>
        <v>4850000</v>
      </c>
      <c r="O14" s="10">
        <f t="shared" si="0"/>
        <v>921500</v>
      </c>
      <c r="P14" s="10">
        <f t="shared" si="0"/>
        <v>5771500</v>
      </c>
      <c r="Q14" s="10">
        <f t="shared" si="0"/>
        <v>479034500</v>
      </c>
      <c r="R14" s="10">
        <f t="shared" si="0"/>
        <v>3620000</v>
      </c>
      <c r="S14" s="10">
        <f t="shared" si="0"/>
        <v>687800</v>
      </c>
      <c r="T14" s="10">
        <f t="shared" si="0"/>
        <v>4307800</v>
      </c>
      <c r="U14" s="10">
        <f t="shared" si="0"/>
        <v>357547400</v>
      </c>
      <c r="V14" s="10">
        <f t="shared" si="0"/>
        <v>5606315.5</v>
      </c>
      <c r="W14" s="10">
        <f t="shared" si="0"/>
        <v>415739.99</v>
      </c>
      <c r="X14" s="10">
        <f t="shared" si="0"/>
        <v>6022054.5</v>
      </c>
      <c r="Y14" s="24">
        <f t="shared" si="0"/>
        <v>499830523.5</v>
      </c>
      <c r="Z14" s="10">
        <f t="shared" ref="Z14" si="1">Z13</f>
        <v>5800710.9000000004</v>
      </c>
      <c r="AA14" s="10">
        <f t="shared" si="0"/>
        <v>4307800</v>
      </c>
      <c r="AB14" s="10">
        <f t="shared" si="0"/>
        <v>1492910.9000000004</v>
      </c>
      <c r="AC14" s="25">
        <f>AVERAGE(AC13)</f>
        <v>0.25736688584152684</v>
      </c>
      <c r="AD14" s="27">
        <f t="shared" si="0"/>
        <v>4307800</v>
      </c>
      <c r="AE14" s="27">
        <f t="shared" si="0"/>
        <v>172312000</v>
      </c>
      <c r="AF14" s="27">
        <f t="shared" si="0"/>
        <v>344624000</v>
      </c>
    </row>
    <row r="16" spans="1:32">
      <c r="A16" s="47" t="s">
        <v>34</v>
      </c>
      <c r="B16" s="47"/>
      <c r="C16" s="47"/>
    </row>
    <row r="17" spans="1:32">
      <c r="A17" s="11">
        <v>1</v>
      </c>
      <c r="B17" s="12" t="str">
        <f>F11</f>
        <v>ALMACONTACT S.A.S.</v>
      </c>
      <c r="C17" s="12">
        <f>I14</f>
        <v>260000000</v>
      </c>
      <c r="AD17" s="57"/>
    </row>
    <row r="18" spans="1:32">
      <c r="A18" s="11">
        <v>2</v>
      </c>
      <c r="B18" s="12" t="str">
        <f>J11</f>
        <v>SDCCOLOMBIA</v>
      </c>
      <c r="C18" s="12">
        <f>M14</f>
        <v>531382600</v>
      </c>
    </row>
    <row r="19" spans="1:32">
      <c r="A19" s="11">
        <v>3</v>
      </c>
      <c r="B19" s="12" t="str">
        <f>N11</f>
        <v>MCM ABOGADOS S.A.S.</v>
      </c>
      <c r="C19" s="12">
        <f>Q14</f>
        <v>479034500</v>
      </c>
    </row>
    <row r="20" spans="1:32">
      <c r="A20" s="11">
        <v>4</v>
      </c>
      <c r="B20" s="12" t="str">
        <f>R11</f>
        <v>SOLTEDECO S.A.S.</v>
      </c>
      <c r="C20" s="12">
        <f>U14</f>
        <v>357547400</v>
      </c>
    </row>
    <row r="21" spans="1:32">
      <c r="A21" s="11">
        <v>5</v>
      </c>
      <c r="B21" s="12" t="str">
        <f>V11</f>
        <v>CIUDAD INTELIGENTE S.A.S.</v>
      </c>
      <c r="C21" s="12">
        <f>Y14</f>
        <v>499830523.5</v>
      </c>
    </row>
    <row r="22" spans="1:32">
      <c r="A22" s="11">
        <v>7</v>
      </c>
      <c r="B22" s="12" t="str">
        <f>Z12</f>
        <v>PROMEDIO</v>
      </c>
      <c r="C22" s="12">
        <f>Z14</f>
        <v>5800710.9000000004</v>
      </c>
    </row>
    <row r="23" spans="1:32">
      <c r="A23" s="11">
        <v>8</v>
      </c>
      <c r="B23" s="13" t="str">
        <f>AA12</f>
        <v>MÍNIMO</v>
      </c>
      <c r="C23" s="12">
        <f>AA14</f>
        <v>4307800</v>
      </c>
    </row>
    <row r="24" spans="1:32" ht="15.75" customHeight="1">
      <c r="A24" s="11">
        <v>9</v>
      </c>
      <c r="B24" s="12" t="str">
        <f>AD12</f>
        <v>VALOR DE REFERENCIA X PUESTO DE TRABAJO</v>
      </c>
      <c r="C24" s="12">
        <f>AD14</f>
        <v>4307800</v>
      </c>
    </row>
    <row r="25" spans="1:32">
      <c r="A25" s="11">
        <v>10</v>
      </c>
      <c r="B25" s="12" t="str">
        <f>AE12</f>
        <v>VALOR DE REFERENCIA X CANTIDAD DE PUESTOS</v>
      </c>
      <c r="C25" s="12">
        <f>AE14</f>
        <v>172312000</v>
      </c>
    </row>
    <row r="26" spans="1:32" s="19" customFormat="1" ht="24" customHeight="1">
      <c r="A26" s="51">
        <v>11</v>
      </c>
      <c r="B26" s="52" t="str">
        <f>AF12</f>
        <v>VALOR DE REFERENCIA X CANTIDAD DE MESES ESTIMADA DEL CONTRATO</v>
      </c>
      <c r="C26" s="52">
        <f>AF14</f>
        <v>344624000</v>
      </c>
      <c r="D26" s="5"/>
      <c r="E26" s="18"/>
      <c r="F26" s="2"/>
      <c r="G26" s="2"/>
      <c r="H26" s="2"/>
      <c r="I26" s="2"/>
      <c r="J26" s="2"/>
      <c r="K26" s="2"/>
      <c r="L26" s="2"/>
      <c r="M26" s="2"/>
      <c r="N26" s="2"/>
      <c r="O26" s="2"/>
      <c r="P26" s="2"/>
      <c r="Q26" s="2"/>
      <c r="R26" s="2"/>
      <c r="S26" s="2"/>
      <c r="T26" s="2"/>
      <c r="U26" s="2"/>
      <c r="V26" s="2"/>
      <c r="W26" s="2"/>
      <c r="X26" s="2"/>
      <c r="Y26" s="2"/>
    </row>
    <row r="28" spans="1:32" ht="328.5" customHeight="1">
      <c r="A28" s="48" t="s">
        <v>44</v>
      </c>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row>
    <row r="30" spans="1:32" ht="15">
      <c r="A30" s="14" t="s">
        <v>35</v>
      </c>
      <c r="B30" s="49"/>
      <c r="C30" s="49"/>
    </row>
    <row r="31" spans="1:32" ht="15">
      <c r="A31" s="15" t="s">
        <v>36</v>
      </c>
      <c r="B31" s="50" t="s">
        <v>37</v>
      </c>
      <c r="C31" s="50"/>
    </row>
    <row r="32" spans="1:32" ht="15">
      <c r="A32" s="15" t="s">
        <v>38</v>
      </c>
      <c r="B32" s="50" t="s">
        <v>41</v>
      </c>
      <c r="C32" s="50"/>
    </row>
    <row r="33" spans="1:3" ht="15">
      <c r="A33" s="16" t="s">
        <v>39</v>
      </c>
      <c r="B33" s="16"/>
      <c r="C33" s="17"/>
    </row>
  </sheetData>
  <mergeCells count="28">
    <mergeCell ref="B31:C31"/>
    <mergeCell ref="B32:C32"/>
    <mergeCell ref="R11:U11"/>
    <mergeCell ref="V11:Y11"/>
    <mergeCell ref="A16:C16"/>
    <mergeCell ref="A28:AF28"/>
    <mergeCell ref="B30:C30"/>
    <mergeCell ref="A3:D5"/>
    <mergeCell ref="A6:D6"/>
    <mergeCell ref="AF3:AF5"/>
    <mergeCell ref="E3:AC5"/>
    <mergeCell ref="E6:AF6"/>
    <mergeCell ref="A14:E14"/>
    <mergeCell ref="A7:D7"/>
    <mergeCell ref="A8:D8"/>
    <mergeCell ref="A9:D9"/>
    <mergeCell ref="E9:AF9"/>
    <mergeCell ref="E7:AF7"/>
    <mergeCell ref="E8:AF8"/>
    <mergeCell ref="Z11:AF11"/>
    <mergeCell ref="A11:A12"/>
    <mergeCell ref="B11:B12"/>
    <mergeCell ref="C11:C12"/>
    <mergeCell ref="D11:D12"/>
    <mergeCell ref="E11:E12"/>
    <mergeCell ref="F11:I11"/>
    <mergeCell ref="J11:M11"/>
    <mergeCell ref="N11:Q11"/>
  </mergeCells>
  <pageMargins left="0.75" right="0.75" top="1" bottom="1" header="0.5" footer="0.5"/>
  <pageSetup scale="14" orientation="portrait"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PriceList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Jenny Marcela JC. Castillo Torres</dc:creator>
  <cp:lastModifiedBy>Guillermo Andres Pachon Alvarez</cp:lastModifiedBy>
  <cp:lastPrinted>2024-09-12T23:37:15Z</cp:lastPrinted>
  <dcterms:created xsi:type="dcterms:W3CDTF">2018-01-15T16:44:59Z</dcterms:created>
  <dcterms:modified xsi:type="dcterms:W3CDTF">2024-09-12T23:37:29Z</dcterms:modified>
</cp:coreProperties>
</file>